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00.2\12-secretaria\ORÇAMENTOS\FIOCRUZ\SUBESTAÇÕES\ORÇAMENTOS RECEBIDOS\ATUALIZAÇÃO 10.24\COTAÇÕES DE MERCADO\AUTOMAÇÃO\RT AUTOMAÇÃO\"/>
    </mc:Choice>
  </mc:AlternateContent>
  <xr:revisionPtr revIDLastSave="0" documentId="13_ncr:1_{96B10633-5613-4DAD-B4BA-17391F60546B}" xr6:coauthVersionLast="47" xr6:coauthVersionMax="47" xr10:uidLastSave="{00000000-0000-0000-0000-000000000000}"/>
  <bookViews>
    <workbookView xWindow="-28920" yWindow="-120" windowWidth="29040" windowHeight="15840" xr2:uid="{4E628A71-8138-43CF-B118-199899B516D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1" l="1"/>
  <c r="H47" i="1"/>
  <c r="H48" i="1"/>
  <c r="H49" i="1"/>
  <c r="H50" i="1"/>
  <c r="H51" i="1"/>
  <c r="H52" i="1"/>
  <c r="H53" i="1"/>
  <c r="H54" i="1"/>
  <c r="H46" i="1"/>
  <c r="H42" i="1"/>
  <c r="H34" i="1"/>
  <c r="H35" i="1"/>
  <c r="H36" i="1"/>
  <c r="H37" i="1"/>
  <c r="H38" i="1"/>
  <c r="H39" i="1"/>
  <c r="H40" i="1"/>
  <c r="H41" i="1"/>
  <c r="H33" i="1"/>
  <c r="H29" i="1"/>
  <c r="H21" i="1"/>
  <c r="H22" i="1"/>
  <c r="H23" i="1"/>
  <c r="H24" i="1"/>
  <c r="H25" i="1"/>
  <c r="H26" i="1"/>
  <c r="H27" i="1"/>
  <c r="H28" i="1"/>
  <c r="H20" i="1"/>
  <c r="I20" i="1"/>
  <c r="H7" i="1"/>
  <c r="I8" i="1"/>
  <c r="G15" i="1"/>
  <c r="I9" i="1"/>
  <c r="I10" i="1"/>
  <c r="I11" i="1"/>
  <c r="I12" i="1"/>
  <c r="I13" i="1"/>
  <c r="I14" i="1"/>
  <c r="I15" i="1"/>
  <c r="I7" i="1"/>
  <c r="J5" i="1"/>
  <c r="J7" i="1"/>
  <c r="H16" i="1"/>
  <c r="H8" i="1"/>
  <c r="H9" i="1"/>
  <c r="H10" i="1"/>
  <c r="H11" i="1"/>
  <c r="H12" i="1"/>
  <c r="H13" i="1"/>
  <c r="H14" i="1"/>
  <c r="H15" i="1"/>
  <c r="I16" i="1" l="1"/>
  <c r="J17" i="1" s="1"/>
  <c r="F7" i="1"/>
  <c r="F46" i="1"/>
  <c r="F28" i="1"/>
  <c r="F47" i="1"/>
  <c r="F48" i="1"/>
  <c r="F49" i="1"/>
  <c r="F50" i="1"/>
  <c r="F51" i="1"/>
  <c r="F52" i="1"/>
  <c r="F53" i="1"/>
  <c r="F54" i="1"/>
  <c r="F34" i="1"/>
  <c r="F35" i="1"/>
  <c r="F36" i="1"/>
  <c r="F37" i="1"/>
  <c r="F38" i="1"/>
  <c r="F39" i="1"/>
  <c r="F40" i="1"/>
  <c r="F41" i="1"/>
  <c r="F33" i="1"/>
  <c r="F21" i="1"/>
  <c r="F22" i="1"/>
  <c r="F23" i="1"/>
  <c r="F29" i="1" s="1"/>
  <c r="F24" i="1"/>
  <c r="F25" i="1"/>
  <c r="F26" i="1"/>
  <c r="F27" i="1"/>
  <c r="F20" i="1"/>
  <c r="F8" i="1"/>
  <c r="F9" i="1"/>
  <c r="F10" i="1"/>
  <c r="F11" i="1"/>
  <c r="F12" i="1"/>
  <c r="F13" i="1"/>
  <c r="F14" i="1"/>
  <c r="F15" i="1"/>
  <c r="G18" i="1" l="1"/>
  <c r="J18" i="1"/>
  <c r="J23" i="1" s="1"/>
  <c r="J41" i="1"/>
  <c r="G54" i="1"/>
  <c r="I54" i="1" s="1"/>
  <c r="G50" i="1"/>
  <c r="I50" i="1" s="1"/>
  <c r="J28" i="1"/>
  <c r="G53" i="1"/>
  <c r="I53" i="1" s="1"/>
  <c r="G49" i="1"/>
  <c r="I49" i="1" s="1"/>
  <c r="J46" i="1"/>
  <c r="G39" i="1"/>
  <c r="I39" i="1" s="1"/>
  <c r="G35" i="1"/>
  <c r="I35" i="1" s="1"/>
  <c r="F42" i="1"/>
  <c r="J31" i="1" s="1"/>
  <c r="G40" i="1"/>
  <c r="I40" i="1" s="1"/>
  <c r="G37" i="1"/>
  <c r="I37" i="1" s="1"/>
  <c r="G46" i="1"/>
  <c r="I46" i="1" s="1"/>
  <c r="G51" i="1"/>
  <c r="I51" i="1" s="1"/>
  <c r="G47" i="1"/>
  <c r="I47" i="1" s="1"/>
  <c r="F55" i="1"/>
  <c r="G41" i="1"/>
  <c r="I41" i="1" s="1"/>
  <c r="G36" i="1"/>
  <c r="I36" i="1" s="1"/>
  <c r="F16" i="1"/>
  <c r="G5" i="1" s="1"/>
  <c r="G7" i="1" s="1"/>
  <c r="G20" i="1"/>
  <c r="J40" i="1"/>
  <c r="G23" i="1"/>
  <c r="I23" i="1" s="1"/>
  <c r="G27" i="1"/>
  <c r="I27" i="1" s="1"/>
  <c r="G24" i="1"/>
  <c r="I24" i="1" s="1"/>
  <c r="G28" i="1"/>
  <c r="I28" i="1" s="1"/>
  <c r="G22" i="1"/>
  <c r="I22" i="1" s="1"/>
  <c r="G25" i="1"/>
  <c r="I25" i="1" s="1"/>
  <c r="G21" i="1"/>
  <c r="I21" i="1" s="1"/>
  <c r="G26" i="1"/>
  <c r="I26" i="1" s="1"/>
  <c r="J26" i="1"/>
  <c r="J22" i="1"/>
  <c r="J21" i="1"/>
  <c r="J15" i="1"/>
  <c r="J14" i="1"/>
  <c r="J9" i="1"/>
  <c r="J20" i="1"/>
  <c r="E55" i="1"/>
  <c r="E42" i="1"/>
  <c r="G13" i="1" l="1"/>
  <c r="G33" i="1"/>
  <c r="I33" i="1" s="1"/>
  <c r="G48" i="1"/>
  <c r="I48" i="1" s="1"/>
  <c r="G52" i="1"/>
  <c r="I52" i="1" s="1"/>
  <c r="G34" i="1"/>
  <c r="I34" i="1" s="1"/>
  <c r="G38" i="1"/>
  <c r="I38" i="1" s="1"/>
  <c r="J44" i="1"/>
  <c r="G44" i="1"/>
  <c r="J11" i="1"/>
  <c r="J48" i="1"/>
  <c r="J52" i="1"/>
  <c r="J49" i="1"/>
  <c r="J53" i="1"/>
  <c r="J34" i="1"/>
  <c r="J38" i="1"/>
  <c r="J33" i="1"/>
  <c r="J50" i="1"/>
  <c r="J54" i="1"/>
  <c r="J35" i="1"/>
  <c r="J39" i="1"/>
  <c r="J24" i="1"/>
  <c r="J25" i="1"/>
  <c r="J27" i="1"/>
  <c r="J10" i="1"/>
  <c r="J12" i="1"/>
  <c r="G31" i="1"/>
  <c r="J8" i="1"/>
  <c r="J13" i="1"/>
  <c r="J47" i="1"/>
  <c r="J36" i="1"/>
  <c r="J37" i="1"/>
  <c r="J51" i="1"/>
  <c r="G8" i="1"/>
  <c r="G14" i="1"/>
  <c r="G10" i="1"/>
  <c r="G9" i="1"/>
  <c r="G12" i="1"/>
  <c r="G11" i="1"/>
  <c r="I29" i="1"/>
  <c r="E16" i="1" l="1"/>
  <c r="E29" i="1" l="1"/>
  <c r="I55" i="1" l="1"/>
  <c r="J56" i="1" s="1"/>
  <c r="I42" i="1"/>
  <c r="J43" i="1" s="1"/>
  <c r="J30" i="1"/>
</calcChain>
</file>

<file path=xl/sharedStrings.xml><?xml version="1.0" encoding="utf-8"?>
<sst xmlns="http://schemas.openxmlformats.org/spreadsheetml/2006/main" count="57" uniqueCount="24">
  <si>
    <t>DISTRIBUIÇÃO MÃO-DE-OBRA E FRETE</t>
  </si>
  <si>
    <t>Rack fechado 19" com guia de cabos vertical, altura de 16U numeradas, com dimensões LxAxP (600x975x600mm),</t>
  </si>
  <si>
    <t xml:space="preserve">Distribuidor Interno Óptico constituído por gaveta deslizante e carcaça padrão 19" </t>
  </si>
  <si>
    <t>Guia de Cabos 1U Horizontal Fechado Preto Alta Densidade</t>
  </si>
  <si>
    <t>Patch Panel Descarregado 48 Portas Furukawa 35050805</t>
  </si>
  <si>
    <t>GATEWAY de comunicação MODBUS TCP/RS485. Referência: Mercato MCM</t>
  </si>
  <si>
    <t>Conversor de mídia fibra óptica gigabite para modbus ethernet</t>
  </si>
  <si>
    <t>Conector RJ45 Fêmea (Keystone) Gigalan CAT.6 para cabo tipo U/UTP</t>
  </si>
  <si>
    <t>Conector RJ45 macho cat.6 para cabo tipo U/UTP</t>
  </si>
  <si>
    <t>Switch ethernet gerenciável com criptografia 128-Bit, 6 portas RJ45 fast ethernet, 3 portas de
fibra óptico fast ethernet</t>
  </si>
  <si>
    <t>Painel Rack</t>
  </si>
  <si>
    <t>DESCRIÇÃO</t>
  </si>
  <si>
    <t>FRETE</t>
  </si>
  <si>
    <t>ETG 02</t>
  </si>
  <si>
    <t>TOTAL</t>
  </si>
  <si>
    <t>ETG 01</t>
  </si>
  <si>
    <t>ETG 11</t>
  </si>
  <si>
    <t>SALA DO QDG</t>
  </si>
  <si>
    <t>QTDE</t>
  </si>
  <si>
    <t>VALOR UNIT MAT</t>
  </si>
  <si>
    <t>VALOR TOTAL MAT</t>
  </si>
  <si>
    <t>VALOR UNIT MÃO-DE-OBRA</t>
  </si>
  <si>
    <t>VALOR TOTAL MÃO-DE-OBRA</t>
  </si>
  <si>
    <t>VALOR UNIT MÃO-DE-OBRA +MATERIAL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</si>
</sst>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333333"/>
      <name val="Lucida Sans Unicode"/>
      <family val="2"/>
    </font>
    <font>
      <sz val="2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4" fontId="0" fillId="0" borderId="1" xfId="1" applyFont="1" applyBorder="1" applyAlignment="1">
      <alignment horizontal="center"/>
    </xf>
    <xf numFmtId="44" fontId="0" fillId="0" borderId="1" xfId="1" applyFont="1" applyBorder="1" applyAlignment="1">
      <alignment horizontal="center" vertical="center"/>
    </xf>
    <xf numFmtId="44" fontId="0" fillId="2" borderId="1" xfId="1" applyFont="1" applyFill="1" applyBorder="1"/>
    <xf numFmtId="0" fontId="0" fillId="0" borderId="3" xfId="0" applyBorder="1"/>
    <xf numFmtId="0" fontId="0" fillId="0" borderId="3" xfId="0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6" xfId="0" applyNumberFormat="1" applyBorder="1" applyAlignment="1">
      <alignment horizontal="center" vertical="center"/>
    </xf>
    <xf numFmtId="44" fontId="0" fillId="2" borderId="6" xfId="1" applyFont="1" applyFill="1" applyBorder="1"/>
    <xf numFmtId="44" fontId="0" fillId="2" borderId="11" xfId="0" applyNumberFormat="1" applyFill="1" applyBorder="1"/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0" fillId="0" borderId="3" xfId="2" applyFon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3" xfId="2" applyNumberFormat="1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335D6-97A7-41CC-AE05-5D14E4745475}">
  <dimension ref="B1:J56"/>
  <sheetViews>
    <sheetView tabSelected="1" workbookViewId="0">
      <selection activeCell="G50" sqref="G50"/>
    </sheetView>
  </sheetViews>
  <sheetFormatPr defaultRowHeight="15" x14ac:dyDescent="0.25"/>
  <cols>
    <col min="3" max="3" width="75.7109375" bestFit="1" customWidth="1"/>
    <col min="4" max="4" width="16.85546875" style="22" customWidth="1"/>
    <col min="5" max="6" width="16.7109375" customWidth="1"/>
    <col min="7" max="9" width="17.28515625" customWidth="1"/>
    <col min="10" max="10" width="16.140625" customWidth="1"/>
  </cols>
  <sheetData>
    <row r="1" spans="2:10" ht="15.75" thickBot="1" x14ac:dyDescent="0.3"/>
    <row r="2" spans="2:10" ht="15.75" thickBot="1" x14ac:dyDescent="0.3">
      <c r="B2" s="38" t="s">
        <v>0</v>
      </c>
      <c r="C2" s="39"/>
      <c r="D2" s="39"/>
      <c r="E2" s="39"/>
      <c r="F2" s="39"/>
      <c r="G2" s="39"/>
      <c r="H2" s="39"/>
      <c r="I2" s="39"/>
      <c r="J2" s="40"/>
    </row>
    <row r="3" spans="2:10" ht="5.25" customHeight="1" thickBot="1" x14ac:dyDescent="0.3">
      <c r="B3" s="41"/>
      <c r="C3" s="42"/>
      <c r="D3" s="42"/>
      <c r="E3" s="42"/>
      <c r="F3" s="42"/>
      <c r="G3" s="42"/>
      <c r="H3" s="42"/>
      <c r="I3" s="42"/>
      <c r="J3" s="43"/>
    </row>
    <row r="4" spans="2:10" s="5" customFormat="1" ht="38.25" customHeight="1" thickBot="1" x14ac:dyDescent="0.3">
      <c r="B4" s="23"/>
      <c r="C4" s="24" t="s">
        <v>11</v>
      </c>
      <c r="D4" s="24" t="s">
        <v>18</v>
      </c>
      <c r="E4" s="25" t="s">
        <v>19</v>
      </c>
      <c r="F4" s="25" t="s">
        <v>20</v>
      </c>
      <c r="G4" s="25" t="s">
        <v>21</v>
      </c>
      <c r="H4" s="25" t="s">
        <v>22</v>
      </c>
      <c r="I4" s="25" t="s">
        <v>23</v>
      </c>
      <c r="J4" s="26" t="s">
        <v>12</v>
      </c>
    </row>
    <row r="5" spans="2:10" ht="15" customHeight="1" x14ac:dyDescent="0.25">
      <c r="B5" s="44" t="s">
        <v>15</v>
      </c>
      <c r="C5" s="15"/>
      <c r="D5" s="16"/>
      <c r="E5" s="15"/>
      <c r="F5" s="15"/>
      <c r="G5" s="50">
        <f>G16/F16</f>
        <v>0.67895884154253383</v>
      </c>
      <c r="H5" s="50"/>
      <c r="I5" s="16"/>
      <c r="J5" s="17">
        <f>J16/F16</f>
        <v>4.5414439196553691E-2</v>
      </c>
    </row>
    <row r="6" spans="2:10" x14ac:dyDescent="0.25">
      <c r="B6" s="45"/>
      <c r="C6" s="1"/>
      <c r="D6" s="34"/>
      <c r="E6" s="2"/>
      <c r="F6" s="2"/>
      <c r="G6" s="12"/>
      <c r="H6" s="12"/>
      <c r="I6" s="12"/>
      <c r="J6" s="18"/>
    </row>
    <row r="7" spans="2:10" s="5" customFormat="1" ht="30" x14ac:dyDescent="0.25">
      <c r="B7" s="45"/>
      <c r="C7" s="6" t="s">
        <v>1</v>
      </c>
      <c r="D7" s="27">
        <v>1</v>
      </c>
      <c r="E7" s="7">
        <v>4334</v>
      </c>
      <c r="F7" s="7">
        <f>D7*E7</f>
        <v>4334</v>
      </c>
      <c r="G7" s="13">
        <f>F7*$G$5/D7</f>
        <v>2942.6076192453415</v>
      </c>
      <c r="H7" s="13">
        <f>D7*G7</f>
        <v>2942.6076192453415</v>
      </c>
      <c r="I7" s="13">
        <f>G7+E7</f>
        <v>7276.607619245342</v>
      </c>
      <c r="J7" s="19">
        <f>F7*$J$18/D7</f>
        <v>228.96983949922191</v>
      </c>
    </row>
    <row r="8" spans="2:10" s="5" customFormat="1" x14ac:dyDescent="0.25">
      <c r="B8" s="45"/>
      <c r="C8" s="8" t="s">
        <v>2</v>
      </c>
      <c r="D8" s="28">
        <v>1</v>
      </c>
      <c r="E8" s="7">
        <v>12500</v>
      </c>
      <c r="F8" s="7">
        <f t="shared" ref="F8:F15" si="0">D8*E8</f>
        <v>12500</v>
      </c>
      <c r="G8" s="13">
        <f t="shared" ref="G8:G15" si="1">F8*$G$5/D8</f>
        <v>8486.9855192816722</v>
      </c>
      <c r="H8" s="13">
        <f t="shared" ref="H8:H15" si="2">D8*G8</f>
        <v>8486.9855192816722</v>
      </c>
      <c r="I8" s="13">
        <f>G8+E8</f>
        <v>20986.985519281672</v>
      </c>
      <c r="J8" s="19">
        <f t="shared" ref="J8:J15" si="3">F8*$J$18/D8</f>
        <v>660.3883234287664</v>
      </c>
    </row>
    <row r="9" spans="2:10" s="5" customFormat="1" x14ac:dyDescent="0.25">
      <c r="B9" s="45"/>
      <c r="C9" s="4" t="s">
        <v>3</v>
      </c>
      <c r="D9" s="28">
        <v>3</v>
      </c>
      <c r="E9" s="7">
        <v>300</v>
      </c>
      <c r="F9" s="7">
        <f t="shared" si="0"/>
        <v>900</v>
      </c>
      <c r="G9" s="13">
        <f t="shared" si="1"/>
        <v>203.68765246276016</v>
      </c>
      <c r="H9" s="13">
        <f t="shared" si="2"/>
        <v>611.06295738828044</v>
      </c>
      <c r="I9" s="13">
        <f t="shared" ref="I8:I15" si="4">G9+E9</f>
        <v>503.68765246276018</v>
      </c>
      <c r="J9" s="19">
        <f t="shared" si="3"/>
        <v>15.849319762290394</v>
      </c>
    </row>
    <row r="10" spans="2:10" s="5" customFormat="1" x14ac:dyDescent="0.25">
      <c r="B10" s="45"/>
      <c r="C10" s="4" t="s">
        <v>4</v>
      </c>
      <c r="D10" s="28">
        <v>1</v>
      </c>
      <c r="E10" s="7">
        <v>5000</v>
      </c>
      <c r="F10" s="7">
        <f t="shared" si="0"/>
        <v>5000</v>
      </c>
      <c r="G10" s="13">
        <f t="shared" si="1"/>
        <v>3394.794207712669</v>
      </c>
      <c r="H10" s="13">
        <f t="shared" si="2"/>
        <v>3394.794207712669</v>
      </c>
      <c r="I10" s="13">
        <f t="shared" si="4"/>
        <v>8394.7942077126681</v>
      </c>
      <c r="J10" s="19">
        <f t="shared" si="3"/>
        <v>264.15532937150658</v>
      </c>
    </row>
    <row r="11" spans="2:10" s="5" customFormat="1" x14ac:dyDescent="0.25">
      <c r="B11" s="45"/>
      <c r="C11" s="4" t="s">
        <v>5</v>
      </c>
      <c r="D11" s="28">
        <v>1</v>
      </c>
      <c r="E11" s="7">
        <v>7500</v>
      </c>
      <c r="F11" s="7">
        <f t="shared" si="0"/>
        <v>7500</v>
      </c>
      <c r="G11" s="13">
        <f t="shared" si="1"/>
        <v>5092.191311569004</v>
      </c>
      <c r="H11" s="13">
        <f t="shared" si="2"/>
        <v>5092.191311569004</v>
      </c>
      <c r="I11" s="13">
        <f t="shared" si="4"/>
        <v>12592.191311569004</v>
      </c>
      <c r="J11" s="19">
        <f t="shared" si="3"/>
        <v>396.23299405725987</v>
      </c>
    </row>
    <row r="12" spans="2:10" s="5" customFormat="1" x14ac:dyDescent="0.25">
      <c r="B12" s="45"/>
      <c r="C12" s="9" t="s">
        <v>6</v>
      </c>
      <c r="D12" s="29">
        <v>1</v>
      </c>
      <c r="E12" s="7">
        <v>7500</v>
      </c>
      <c r="F12" s="7">
        <f t="shared" si="0"/>
        <v>7500</v>
      </c>
      <c r="G12" s="13">
        <f t="shared" si="1"/>
        <v>5092.191311569004</v>
      </c>
      <c r="H12" s="13">
        <f t="shared" si="2"/>
        <v>5092.191311569004</v>
      </c>
      <c r="I12" s="13">
        <f t="shared" si="4"/>
        <v>12592.191311569004</v>
      </c>
      <c r="J12" s="19">
        <f t="shared" si="3"/>
        <v>396.23299405725987</v>
      </c>
    </row>
    <row r="13" spans="2:10" s="5" customFormat="1" x14ac:dyDescent="0.25">
      <c r="B13" s="45"/>
      <c r="C13" s="9" t="s">
        <v>7</v>
      </c>
      <c r="D13" s="29">
        <v>26</v>
      </c>
      <c r="E13" s="7">
        <v>125</v>
      </c>
      <c r="F13" s="7">
        <f t="shared" si="0"/>
        <v>3250</v>
      </c>
      <c r="G13" s="13">
        <f>F13*$G$5/D13</f>
        <v>84.869855192816729</v>
      </c>
      <c r="H13" s="13">
        <f t="shared" si="2"/>
        <v>2206.6162350132349</v>
      </c>
      <c r="I13" s="13">
        <f t="shared" si="4"/>
        <v>209.86985519281671</v>
      </c>
      <c r="J13" s="19">
        <f t="shared" si="3"/>
        <v>6.6038832342876645</v>
      </c>
    </row>
    <row r="14" spans="2:10" s="5" customFormat="1" x14ac:dyDescent="0.25">
      <c r="B14" s="45"/>
      <c r="C14" s="10" t="s">
        <v>8</v>
      </c>
      <c r="D14" s="30">
        <v>22</v>
      </c>
      <c r="E14" s="7">
        <v>125</v>
      </c>
      <c r="F14" s="7">
        <f t="shared" si="0"/>
        <v>2750</v>
      </c>
      <c r="G14" s="13">
        <f t="shared" si="1"/>
        <v>84.869855192816729</v>
      </c>
      <c r="H14" s="13">
        <f t="shared" si="2"/>
        <v>1867.1368142419681</v>
      </c>
      <c r="I14" s="13">
        <f t="shared" si="4"/>
        <v>209.86985519281671</v>
      </c>
      <c r="J14" s="19">
        <f t="shared" si="3"/>
        <v>6.6038832342876645</v>
      </c>
    </row>
    <row r="15" spans="2:10" s="5" customFormat="1" ht="42.75" x14ac:dyDescent="0.25">
      <c r="B15" s="45"/>
      <c r="C15" s="11" t="s">
        <v>9</v>
      </c>
      <c r="D15" s="31">
        <v>1</v>
      </c>
      <c r="E15" s="7">
        <v>33334</v>
      </c>
      <c r="F15" s="7">
        <f t="shared" si="0"/>
        <v>33334</v>
      </c>
      <c r="G15" s="13">
        <f>F15*$G$5/D15</f>
        <v>22632.414023978821</v>
      </c>
      <c r="H15" s="13">
        <f t="shared" si="2"/>
        <v>22632.414023978821</v>
      </c>
      <c r="I15" s="13">
        <f t="shared" si="4"/>
        <v>55966.414023978825</v>
      </c>
      <c r="J15" s="19">
        <f t="shared" si="3"/>
        <v>1761.07074985396</v>
      </c>
    </row>
    <row r="16" spans="2:10" x14ac:dyDescent="0.25">
      <c r="B16" s="45"/>
      <c r="C16" s="3" t="s">
        <v>10</v>
      </c>
      <c r="D16" s="32">
        <v>1</v>
      </c>
      <c r="E16" s="14">
        <f>SUM(E7:E15)</f>
        <v>70718</v>
      </c>
      <c r="F16" s="14">
        <f>SUM(F7:F15)</f>
        <v>77068</v>
      </c>
      <c r="G16" s="14">
        <v>52326</v>
      </c>
      <c r="H16" s="14">
        <f>SUM(H7:H15)</f>
        <v>52326</v>
      </c>
      <c r="I16" s="14">
        <f>SUM(I7:I15)</f>
        <v>118732.61135620491</v>
      </c>
      <c r="J16" s="20">
        <v>3500</v>
      </c>
    </row>
    <row r="17" spans="2:10" ht="15.75" thickBot="1" x14ac:dyDescent="0.3">
      <c r="B17" s="46"/>
      <c r="C17" s="47" t="s">
        <v>14</v>
      </c>
      <c r="D17" s="48"/>
      <c r="E17" s="48"/>
      <c r="F17" s="48"/>
      <c r="G17" s="48"/>
      <c r="H17" s="48"/>
      <c r="I17" s="49"/>
      <c r="J17" s="21">
        <f>I16+J16</f>
        <v>122232.61135620491</v>
      </c>
    </row>
    <row r="18" spans="2:10" ht="15" customHeight="1" x14ac:dyDescent="0.25">
      <c r="B18" s="44" t="s">
        <v>13</v>
      </c>
      <c r="C18" s="15"/>
      <c r="D18" s="16"/>
      <c r="E18" s="15"/>
      <c r="F18" s="15"/>
      <c r="G18" s="37">
        <f>G29/F29</f>
        <v>0.7898395294110544</v>
      </c>
      <c r="H18" s="37"/>
      <c r="I18" s="16"/>
      <c r="J18" s="17">
        <f>J29/F29</f>
        <v>5.2831065874301315E-2</v>
      </c>
    </row>
    <row r="19" spans="2:10" x14ac:dyDescent="0.25">
      <c r="B19" s="45"/>
      <c r="C19" s="1"/>
      <c r="D19" s="34"/>
      <c r="E19" s="2"/>
      <c r="F19" s="2"/>
      <c r="G19" s="12"/>
      <c r="H19" s="12"/>
      <c r="I19" s="12"/>
      <c r="J19" s="18"/>
    </row>
    <row r="20" spans="2:10" s="5" customFormat="1" ht="30" x14ac:dyDescent="0.25">
      <c r="B20" s="45"/>
      <c r="C20" s="6" t="s">
        <v>1</v>
      </c>
      <c r="D20" s="33">
        <v>1</v>
      </c>
      <c r="E20" s="7">
        <v>3756</v>
      </c>
      <c r="F20" s="7">
        <f>D20*E20</f>
        <v>3756</v>
      </c>
      <c r="G20" s="13">
        <f>F20*$G$18/D20</f>
        <v>2966.6372724679204</v>
      </c>
      <c r="H20" s="13">
        <f>D20*G20</f>
        <v>2966.6372724679204</v>
      </c>
      <c r="I20" s="13">
        <f>E20+G20</f>
        <v>6722.6372724679204</v>
      </c>
      <c r="J20" s="19">
        <f>F20*$J$18/D20</f>
        <v>198.43348342387574</v>
      </c>
    </row>
    <row r="21" spans="2:10" s="5" customFormat="1" x14ac:dyDescent="0.25">
      <c r="B21" s="45"/>
      <c r="C21" s="8" t="s">
        <v>2</v>
      </c>
      <c r="D21" s="34">
        <v>1</v>
      </c>
      <c r="E21" s="7">
        <v>10834</v>
      </c>
      <c r="F21" s="7">
        <f t="shared" ref="F21:F27" si="5">D21*E21</f>
        <v>10834</v>
      </c>
      <c r="G21" s="13">
        <f t="shared" ref="G21:G28" si="6">F21*$G$18/D21</f>
        <v>8557.1214616393627</v>
      </c>
      <c r="H21" s="13">
        <f t="shared" ref="H21:H28" si="7">D21*G21</f>
        <v>8557.1214616393627</v>
      </c>
      <c r="I21" s="13">
        <f t="shared" ref="I21:I28" si="8">E21+G21</f>
        <v>19391.121461639363</v>
      </c>
      <c r="J21" s="19">
        <f t="shared" ref="J21:J27" si="9">F21*$J$18/D21</f>
        <v>572.37176768218046</v>
      </c>
    </row>
    <row r="22" spans="2:10" s="5" customFormat="1" x14ac:dyDescent="0.25">
      <c r="B22" s="45"/>
      <c r="C22" s="4" t="s">
        <v>3</v>
      </c>
      <c r="D22" s="34">
        <v>3</v>
      </c>
      <c r="E22" s="7">
        <v>260</v>
      </c>
      <c r="F22" s="7">
        <f t="shared" si="5"/>
        <v>780</v>
      </c>
      <c r="G22" s="13">
        <f>F22*$G$18/D22</f>
        <v>205.35827764687414</v>
      </c>
      <c r="H22" s="13">
        <f t="shared" si="7"/>
        <v>616.0748329406224</v>
      </c>
      <c r="I22" s="13">
        <f t="shared" si="8"/>
        <v>465.35827764687417</v>
      </c>
      <c r="J22" s="19">
        <f t="shared" si="9"/>
        <v>13.736077127318341</v>
      </c>
    </row>
    <row r="23" spans="2:10" s="5" customFormat="1" x14ac:dyDescent="0.25">
      <c r="B23" s="45"/>
      <c r="C23" s="4" t="s">
        <v>4</v>
      </c>
      <c r="D23" s="34">
        <v>1</v>
      </c>
      <c r="E23" s="7">
        <v>4333</v>
      </c>
      <c r="F23" s="7">
        <f t="shared" si="5"/>
        <v>4333</v>
      </c>
      <c r="G23" s="13">
        <f t="shared" si="6"/>
        <v>3422.3746809380987</v>
      </c>
      <c r="H23" s="13">
        <f t="shared" si="7"/>
        <v>3422.3746809380987</v>
      </c>
      <c r="I23" s="13">
        <f t="shared" si="8"/>
        <v>7755.3746809380991</v>
      </c>
      <c r="J23" s="19">
        <f t="shared" si="9"/>
        <v>228.9170084333476</v>
      </c>
    </row>
    <row r="24" spans="2:10" s="5" customFormat="1" x14ac:dyDescent="0.25">
      <c r="B24" s="45"/>
      <c r="C24" s="4" t="s">
        <v>5</v>
      </c>
      <c r="D24" s="28">
        <v>1</v>
      </c>
      <c r="E24" s="7">
        <v>6500</v>
      </c>
      <c r="F24" s="7">
        <f t="shared" si="5"/>
        <v>6500</v>
      </c>
      <c r="G24" s="13">
        <f t="shared" si="6"/>
        <v>5133.9569411718539</v>
      </c>
      <c r="H24" s="13">
        <f t="shared" si="7"/>
        <v>5133.9569411718539</v>
      </c>
      <c r="I24" s="13">
        <f t="shared" si="8"/>
        <v>11633.956941171855</v>
      </c>
      <c r="J24" s="19">
        <f t="shared" si="9"/>
        <v>343.40192818295856</v>
      </c>
    </row>
    <row r="25" spans="2:10" s="5" customFormat="1" x14ac:dyDescent="0.25">
      <c r="B25" s="45"/>
      <c r="C25" s="9" t="s">
        <v>6</v>
      </c>
      <c r="D25" s="35">
        <v>1</v>
      </c>
      <c r="E25" s="7">
        <v>6500</v>
      </c>
      <c r="F25" s="7">
        <f t="shared" si="5"/>
        <v>6500</v>
      </c>
      <c r="G25" s="13">
        <f t="shared" si="6"/>
        <v>5133.9569411718539</v>
      </c>
      <c r="H25" s="13">
        <f t="shared" si="7"/>
        <v>5133.9569411718539</v>
      </c>
      <c r="I25" s="13">
        <f t="shared" si="8"/>
        <v>11633.956941171855</v>
      </c>
      <c r="J25" s="19">
        <f t="shared" si="9"/>
        <v>343.40192818295856</v>
      </c>
    </row>
    <row r="26" spans="2:10" s="5" customFormat="1" x14ac:dyDescent="0.25">
      <c r="B26" s="45"/>
      <c r="C26" s="9" t="s">
        <v>7</v>
      </c>
      <c r="D26" s="35">
        <v>19</v>
      </c>
      <c r="E26" s="7">
        <v>108.3</v>
      </c>
      <c r="F26" s="7">
        <f t="shared" si="5"/>
        <v>2057.6999999999998</v>
      </c>
      <c r="G26" s="13">
        <f t="shared" si="6"/>
        <v>85.539621035217181</v>
      </c>
      <c r="H26" s="13">
        <f t="shared" si="7"/>
        <v>1625.2527996691265</v>
      </c>
      <c r="I26" s="13">
        <f t="shared" si="8"/>
        <v>193.83962103521719</v>
      </c>
      <c r="J26" s="19">
        <f t="shared" si="9"/>
        <v>5.7216044341868324</v>
      </c>
    </row>
    <row r="27" spans="2:10" s="5" customFormat="1" x14ac:dyDescent="0.2">
      <c r="B27" s="45"/>
      <c r="C27" s="10" t="s">
        <v>8</v>
      </c>
      <c r="D27" s="36">
        <v>24</v>
      </c>
      <c r="E27" s="7">
        <v>108.3</v>
      </c>
      <c r="F27" s="7">
        <f t="shared" si="5"/>
        <v>2599.1999999999998</v>
      </c>
      <c r="G27" s="13">
        <f t="shared" si="6"/>
        <v>85.539621035217181</v>
      </c>
      <c r="H27" s="13">
        <f t="shared" si="7"/>
        <v>2052.9509048452123</v>
      </c>
      <c r="I27" s="13">
        <f t="shared" si="8"/>
        <v>193.83962103521719</v>
      </c>
      <c r="J27" s="19">
        <f t="shared" si="9"/>
        <v>5.7216044341868324</v>
      </c>
    </row>
    <row r="28" spans="2:10" s="5" customFormat="1" ht="42.75" x14ac:dyDescent="0.25">
      <c r="B28" s="45"/>
      <c r="C28" s="11" t="s">
        <v>9</v>
      </c>
      <c r="D28" s="31">
        <v>1</v>
      </c>
      <c r="E28" s="7">
        <v>28889</v>
      </c>
      <c r="F28" s="7">
        <f>D28*E28</f>
        <v>28889</v>
      </c>
      <c r="G28" s="13">
        <f t="shared" si="6"/>
        <v>22817.67416515595</v>
      </c>
      <c r="H28" s="13">
        <f t="shared" si="7"/>
        <v>22817.67416515595</v>
      </c>
      <c r="I28" s="13">
        <f t="shared" si="8"/>
        <v>51706.67416515595</v>
      </c>
      <c r="J28" s="19">
        <f>F28*$J$18/D28</f>
        <v>1526.2366620426908</v>
      </c>
    </row>
    <row r="29" spans="2:10" x14ac:dyDescent="0.25">
      <c r="B29" s="45"/>
      <c r="C29" s="3" t="s">
        <v>10</v>
      </c>
      <c r="D29" s="33">
        <v>1</v>
      </c>
      <c r="E29" s="14">
        <f>SUM(E20:E28)</f>
        <v>61288.6</v>
      </c>
      <c r="F29" s="14">
        <f>SUM(F20:F28)</f>
        <v>66248.899999999994</v>
      </c>
      <c r="G29" s="14">
        <v>52326</v>
      </c>
      <c r="H29" s="14">
        <f>SUM(H20:H28)</f>
        <v>52326</v>
      </c>
      <c r="I29" s="14">
        <f>SUM(I20:I28)</f>
        <v>109696.75898226234</v>
      </c>
      <c r="J29" s="20">
        <v>3500</v>
      </c>
    </row>
    <row r="30" spans="2:10" ht="15.75" thickBot="1" x14ac:dyDescent="0.3">
      <c r="B30" s="46"/>
      <c r="C30" s="47" t="s">
        <v>14</v>
      </c>
      <c r="D30" s="48"/>
      <c r="E30" s="48"/>
      <c r="F30" s="48"/>
      <c r="G30" s="48"/>
      <c r="H30" s="48"/>
      <c r="I30" s="49"/>
      <c r="J30" s="21">
        <f>I29+J29</f>
        <v>113196.75898226234</v>
      </c>
    </row>
    <row r="31" spans="2:10" ht="15" customHeight="1" x14ac:dyDescent="0.25">
      <c r="B31" s="44" t="s">
        <v>16</v>
      </c>
      <c r="C31" s="15"/>
      <c r="D31" s="16"/>
      <c r="E31" s="15"/>
      <c r="F31" s="15"/>
      <c r="G31" s="37">
        <f>G42/F42</f>
        <v>0.78726557386915019</v>
      </c>
      <c r="H31" s="37"/>
      <c r="I31" s="16"/>
      <c r="J31" s="17">
        <f>J42/F42</f>
        <v>5.2658898225395129E-2</v>
      </c>
    </row>
    <row r="32" spans="2:10" x14ac:dyDescent="0.25">
      <c r="B32" s="45"/>
      <c r="C32" s="1"/>
      <c r="D32" s="34"/>
      <c r="E32" s="2"/>
      <c r="F32" s="2"/>
      <c r="G32" s="12"/>
      <c r="H32" s="12"/>
      <c r="I32" s="12"/>
      <c r="J32" s="18"/>
    </row>
    <row r="33" spans="2:10" s="5" customFormat="1" ht="30" x14ac:dyDescent="0.25">
      <c r="B33" s="45"/>
      <c r="C33" s="6" t="s">
        <v>1</v>
      </c>
      <c r="D33" s="33">
        <v>1</v>
      </c>
      <c r="E33" s="7">
        <v>3756</v>
      </c>
      <c r="F33" s="7">
        <f>D33*E33</f>
        <v>3756</v>
      </c>
      <c r="G33" s="13">
        <f>F33*$G$18/D33</f>
        <v>2966.6372724679204</v>
      </c>
      <c r="H33" s="13">
        <f>D33*G33</f>
        <v>2966.6372724679204</v>
      </c>
      <c r="I33" s="13">
        <f>E33+G33</f>
        <v>6722.6372724679204</v>
      </c>
      <c r="J33" s="19">
        <f>F33*$J$18/D33</f>
        <v>198.43348342387574</v>
      </c>
    </row>
    <row r="34" spans="2:10" s="5" customFormat="1" x14ac:dyDescent="0.25">
      <c r="B34" s="45"/>
      <c r="C34" s="8" t="s">
        <v>2</v>
      </c>
      <c r="D34" s="34">
        <v>1</v>
      </c>
      <c r="E34" s="7">
        <v>10834</v>
      </c>
      <c r="F34" s="7">
        <f t="shared" ref="F34:F41" si="10">D34*E34</f>
        <v>10834</v>
      </c>
      <c r="G34" s="13">
        <f t="shared" ref="G34:G41" si="11">F34*$G$18/D34</f>
        <v>8557.1214616393627</v>
      </c>
      <c r="H34" s="13">
        <f t="shared" ref="H34:H41" si="12">D34*G34</f>
        <v>8557.1214616393627</v>
      </c>
      <c r="I34" s="13">
        <f t="shared" ref="I34:I41" si="13">E34+G34</f>
        <v>19391.121461639363</v>
      </c>
      <c r="J34" s="19">
        <f t="shared" ref="J34:J41" si="14">F34*$J$18/D34</f>
        <v>572.37176768218046</v>
      </c>
    </row>
    <row r="35" spans="2:10" s="5" customFormat="1" x14ac:dyDescent="0.25">
      <c r="B35" s="45"/>
      <c r="C35" s="4" t="s">
        <v>3</v>
      </c>
      <c r="D35" s="34">
        <v>3</v>
      </c>
      <c r="E35" s="7">
        <v>260</v>
      </c>
      <c r="F35" s="7">
        <f t="shared" si="10"/>
        <v>780</v>
      </c>
      <c r="G35" s="13">
        <f t="shared" si="11"/>
        <v>205.35827764687414</v>
      </c>
      <c r="H35" s="13">
        <f t="shared" si="12"/>
        <v>616.0748329406224</v>
      </c>
      <c r="I35" s="13">
        <f t="shared" si="13"/>
        <v>465.35827764687417</v>
      </c>
      <c r="J35" s="19">
        <f t="shared" si="14"/>
        <v>13.736077127318341</v>
      </c>
    </row>
    <row r="36" spans="2:10" s="5" customFormat="1" x14ac:dyDescent="0.25">
      <c r="B36" s="45"/>
      <c r="C36" s="4" t="s">
        <v>4</v>
      </c>
      <c r="D36" s="34">
        <v>1</v>
      </c>
      <c r="E36" s="7">
        <v>4333</v>
      </c>
      <c r="F36" s="7">
        <f t="shared" si="10"/>
        <v>4333</v>
      </c>
      <c r="G36" s="13">
        <f t="shared" si="11"/>
        <v>3422.3746809380987</v>
      </c>
      <c r="H36" s="13">
        <f t="shared" si="12"/>
        <v>3422.3746809380987</v>
      </c>
      <c r="I36" s="13">
        <f t="shared" si="13"/>
        <v>7755.3746809380991</v>
      </c>
      <c r="J36" s="19">
        <f t="shared" si="14"/>
        <v>228.9170084333476</v>
      </c>
    </row>
    <row r="37" spans="2:10" s="5" customFormat="1" x14ac:dyDescent="0.25">
      <c r="B37" s="45"/>
      <c r="C37" s="4" t="s">
        <v>5</v>
      </c>
      <c r="D37" s="28">
        <v>1</v>
      </c>
      <c r="E37" s="7">
        <v>6500</v>
      </c>
      <c r="F37" s="7">
        <f t="shared" si="10"/>
        <v>6500</v>
      </c>
      <c r="G37" s="13">
        <f t="shared" si="11"/>
        <v>5133.9569411718539</v>
      </c>
      <c r="H37" s="13">
        <f t="shared" si="12"/>
        <v>5133.9569411718539</v>
      </c>
      <c r="I37" s="13">
        <f t="shared" si="13"/>
        <v>11633.956941171855</v>
      </c>
      <c r="J37" s="19">
        <f t="shared" si="14"/>
        <v>343.40192818295856</v>
      </c>
    </row>
    <row r="38" spans="2:10" s="5" customFormat="1" x14ac:dyDescent="0.25">
      <c r="B38" s="45"/>
      <c r="C38" s="9" t="s">
        <v>6</v>
      </c>
      <c r="D38" s="35">
        <v>1</v>
      </c>
      <c r="E38" s="7">
        <v>6500</v>
      </c>
      <c r="F38" s="7">
        <f t="shared" si="10"/>
        <v>6500</v>
      </c>
      <c r="G38" s="13">
        <f t="shared" si="11"/>
        <v>5133.9569411718539</v>
      </c>
      <c r="H38" s="13">
        <f t="shared" si="12"/>
        <v>5133.9569411718539</v>
      </c>
      <c r="I38" s="13">
        <f t="shared" si="13"/>
        <v>11633.956941171855</v>
      </c>
      <c r="J38" s="19">
        <f t="shared" si="14"/>
        <v>343.40192818295856</v>
      </c>
    </row>
    <row r="39" spans="2:10" s="5" customFormat="1" x14ac:dyDescent="0.25">
      <c r="B39" s="45"/>
      <c r="C39" s="9" t="s">
        <v>7</v>
      </c>
      <c r="D39" s="35">
        <v>17</v>
      </c>
      <c r="E39" s="7">
        <v>108.3</v>
      </c>
      <c r="F39" s="7">
        <f t="shared" si="10"/>
        <v>1841.1</v>
      </c>
      <c r="G39" s="13">
        <f t="shared" si="11"/>
        <v>85.539621035217195</v>
      </c>
      <c r="H39" s="13">
        <f t="shared" si="12"/>
        <v>1454.1735575986922</v>
      </c>
      <c r="I39" s="13">
        <f t="shared" si="13"/>
        <v>193.83962103521719</v>
      </c>
      <c r="J39" s="19">
        <f t="shared" si="14"/>
        <v>5.7216044341868324</v>
      </c>
    </row>
    <row r="40" spans="2:10" s="5" customFormat="1" x14ac:dyDescent="0.2">
      <c r="B40" s="45"/>
      <c r="C40" s="10" t="s">
        <v>8</v>
      </c>
      <c r="D40" s="36">
        <v>28</v>
      </c>
      <c r="E40" s="7">
        <v>108.3</v>
      </c>
      <c r="F40" s="7">
        <f t="shared" si="10"/>
        <v>3032.4</v>
      </c>
      <c r="G40" s="13">
        <f>F40*$G$18/D40</f>
        <v>85.539621035217195</v>
      </c>
      <c r="H40" s="13">
        <f t="shared" si="12"/>
        <v>2395.1093889860813</v>
      </c>
      <c r="I40" s="13">
        <f t="shared" si="13"/>
        <v>193.83962103521719</v>
      </c>
      <c r="J40" s="19">
        <f t="shared" si="14"/>
        <v>5.7216044341868324</v>
      </c>
    </row>
    <row r="41" spans="2:10" s="5" customFormat="1" ht="42.75" x14ac:dyDescent="0.25">
      <c r="B41" s="45"/>
      <c r="C41" s="11" t="s">
        <v>9</v>
      </c>
      <c r="D41" s="31">
        <v>1</v>
      </c>
      <c r="E41" s="7">
        <v>28889</v>
      </c>
      <c r="F41" s="7">
        <f t="shared" si="10"/>
        <v>28889</v>
      </c>
      <c r="G41" s="13">
        <f t="shared" si="11"/>
        <v>22817.67416515595</v>
      </c>
      <c r="H41" s="13">
        <f t="shared" si="12"/>
        <v>22817.67416515595</v>
      </c>
      <c r="I41" s="13">
        <f t="shared" si="13"/>
        <v>51706.67416515595</v>
      </c>
      <c r="J41" s="19">
        <f t="shared" si="14"/>
        <v>1526.2366620426908</v>
      </c>
    </row>
    <row r="42" spans="2:10" x14ac:dyDescent="0.25">
      <c r="B42" s="45"/>
      <c r="C42" s="3" t="s">
        <v>10</v>
      </c>
      <c r="D42" s="32">
        <v>1</v>
      </c>
      <c r="E42" s="14">
        <f>SUM(E33:E41)</f>
        <v>61288.6</v>
      </c>
      <c r="F42" s="14">
        <f>SUM(F33:F41)</f>
        <v>66465.5</v>
      </c>
      <c r="G42" s="14">
        <v>52326</v>
      </c>
      <c r="H42" s="14">
        <f>SUM(H33:H41)</f>
        <v>52497.079242070438</v>
      </c>
      <c r="I42" s="14">
        <f>SUM(I33:I41)</f>
        <v>109696.75898226234</v>
      </c>
      <c r="J42" s="20">
        <v>3500</v>
      </c>
    </row>
    <row r="43" spans="2:10" ht="15.75" thickBot="1" x14ac:dyDescent="0.3">
      <c r="B43" s="46"/>
      <c r="C43" s="47" t="s">
        <v>14</v>
      </c>
      <c r="D43" s="48"/>
      <c r="E43" s="48"/>
      <c r="F43" s="48"/>
      <c r="G43" s="48"/>
      <c r="H43" s="48"/>
      <c r="I43" s="49"/>
      <c r="J43" s="21">
        <f>I42+J42</f>
        <v>113196.75898226234</v>
      </c>
    </row>
    <row r="44" spans="2:10" ht="15" customHeight="1" x14ac:dyDescent="0.25">
      <c r="B44" s="44" t="s">
        <v>17</v>
      </c>
      <c r="C44" s="15"/>
      <c r="D44" s="16"/>
      <c r="E44" s="15"/>
      <c r="F44" s="15"/>
      <c r="G44" s="37">
        <f>G55/F55</f>
        <v>0.78726557386915019</v>
      </c>
      <c r="H44" s="37"/>
      <c r="I44" s="16"/>
      <c r="J44" s="17">
        <f>J55/F55</f>
        <v>5.2658898225395129E-2</v>
      </c>
    </row>
    <row r="45" spans="2:10" x14ac:dyDescent="0.25">
      <c r="B45" s="45"/>
      <c r="C45" s="1"/>
      <c r="D45" s="34"/>
      <c r="E45" s="2"/>
      <c r="F45" s="2"/>
      <c r="G45" s="12"/>
      <c r="H45" s="12"/>
      <c r="I45" s="12"/>
      <c r="J45" s="18"/>
    </row>
    <row r="46" spans="2:10" s="5" customFormat="1" ht="30" x14ac:dyDescent="0.25">
      <c r="B46" s="45"/>
      <c r="C46" s="6" t="s">
        <v>1</v>
      </c>
      <c r="D46" s="33">
        <v>1</v>
      </c>
      <c r="E46" s="7">
        <v>3756</v>
      </c>
      <c r="F46" s="7">
        <f>D46*E46</f>
        <v>3756</v>
      </c>
      <c r="G46" s="13">
        <f>F46*$G$18/D46</f>
        <v>2966.6372724679204</v>
      </c>
      <c r="H46" s="13">
        <f>D46*G46</f>
        <v>2966.6372724679204</v>
      </c>
      <c r="I46" s="13">
        <f>E46+G46</f>
        <v>6722.6372724679204</v>
      </c>
      <c r="J46" s="19">
        <f>F46*$J$18/D46</f>
        <v>198.43348342387574</v>
      </c>
    </row>
    <row r="47" spans="2:10" s="5" customFormat="1" x14ac:dyDescent="0.25">
      <c r="B47" s="45"/>
      <c r="C47" s="8" t="s">
        <v>2</v>
      </c>
      <c r="D47" s="34">
        <v>1</v>
      </c>
      <c r="E47" s="7">
        <v>10834</v>
      </c>
      <c r="F47" s="7">
        <f t="shared" ref="F47:F54" si="15">D47*E47</f>
        <v>10834</v>
      </c>
      <c r="G47" s="13">
        <f t="shared" ref="G47:G54" si="16">F47*$G$18/D47</f>
        <v>8557.1214616393627</v>
      </c>
      <c r="H47" s="13">
        <f t="shared" ref="H47:H54" si="17">D47*G47</f>
        <v>8557.1214616393627</v>
      </c>
      <c r="I47" s="13">
        <f t="shared" ref="I47:I54" si="18">E47+G47</f>
        <v>19391.121461639363</v>
      </c>
      <c r="J47" s="19">
        <f t="shared" ref="J47:J54" si="19">F47*$J$18/D47</f>
        <v>572.37176768218046</v>
      </c>
    </row>
    <row r="48" spans="2:10" s="5" customFormat="1" x14ac:dyDescent="0.25">
      <c r="B48" s="45"/>
      <c r="C48" s="4" t="s">
        <v>3</v>
      </c>
      <c r="D48" s="34">
        <v>3</v>
      </c>
      <c r="E48" s="7">
        <v>260</v>
      </c>
      <c r="F48" s="7">
        <f t="shared" si="15"/>
        <v>780</v>
      </c>
      <c r="G48" s="13">
        <f t="shared" si="16"/>
        <v>205.35827764687414</v>
      </c>
      <c r="H48" s="13">
        <f t="shared" si="17"/>
        <v>616.0748329406224</v>
      </c>
      <c r="I48" s="13">
        <f t="shared" si="18"/>
        <v>465.35827764687417</v>
      </c>
      <c r="J48" s="19">
        <f t="shared" si="19"/>
        <v>13.736077127318341</v>
      </c>
    </row>
    <row r="49" spans="2:10" s="5" customFormat="1" x14ac:dyDescent="0.25">
      <c r="B49" s="45"/>
      <c r="C49" s="4" t="s">
        <v>4</v>
      </c>
      <c r="D49" s="34">
        <v>1</v>
      </c>
      <c r="E49" s="7">
        <v>4333</v>
      </c>
      <c r="F49" s="7">
        <f t="shared" si="15"/>
        <v>4333</v>
      </c>
      <c r="G49" s="13">
        <f t="shared" si="16"/>
        <v>3422.3746809380987</v>
      </c>
      <c r="H49" s="13">
        <f t="shared" si="17"/>
        <v>3422.3746809380987</v>
      </c>
      <c r="I49" s="13">
        <f t="shared" si="18"/>
        <v>7755.3746809380991</v>
      </c>
      <c r="J49" s="19">
        <f t="shared" si="19"/>
        <v>228.9170084333476</v>
      </c>
    </row>
    <row r="50" spans="2:10" s="5" customFormat="1" x14ac:dyDescent="0.25">
      <c r="B50" s="45"/>
      <c r="C50" s="4" t="s">
        <v>5</v>
      </c>
      <c r="D50" s="28">
        <v>1</v>
      </c>
      <c r="E50" s="7">
        <v>6500</v>
      </c>
      <c r="F50" s="7">
        <f t="shared" si="15"/>
        <v>6500</v>
      </c>
      <c r="G50" s="13">
        <f t="shared" si="16"/>
        <v>5133.9569411718539</v>
      </c>
      <c r="H50" s="13">
        <f t="shared" si="17"/>
        <v>5133.9569411718539</v>
      </c>
      <c r="I50" s="13">
        <f t="shared" si="18"/>
        <v>11633.956941171855</v>
      </c>
      <c r="J50" s="19">
        <f t="shared" si="19"/>
        <v>343.40192818295856</v>
      </c>
    </row>
    <row r="51" spans="2:10" s="5" customFormat="1" x14ac:dyDescent="0.25">
      <c r="B51" s="45"/>
      <c r="C51" s="9" t="s">
        <v>6</v>
      </c>
      <c r="D51" s="35">
        <v>1</v>
      </c>
      <c r="E51" s="7">
        <v>6500</v>
      </c>
      <c r="F51" s="7">
        <f t="shared" si="15"/>
        <v>6500</v>
      </c>
      <c r="G51" s="13">
        <f t="shared" si="16"/>
        <v>5133.9569411718539</v>
      </c>
      <c r="H51" s="13">
        <f t="shared" si="17"/>
        <v>5133.9569411718539</v>
      </c>
      <c r="I51" s="13">
        <f t="shared" si="18"/>
        <v>11633.956941171855</v>
      </c>
      <c r="J51" s="19">
        <f t="shared" si="19"/>
        <v>343.40192818295856</v>
      </c>
    </row>
    <row r="52" spans="2:10" s="5" customFormat="1" x14ac:dyDescent="0.25">
      <c r="B52" s="45"/>
      <c r="C52" s="9" t="s">
        <v>7</v>
      </c>
      <c r="D52" s="35">
        <v>17</v>
      </c>
      <c r="E52" s="7">
        <v>108.3</v>
      </c>
      <c r="F52" s="7">
        <f t="shared" si="15"/>
        <v>1841.1</v>
      </c>
      <c r="G52" s="13">
        <f t="shared" si="16"/>
        <v>85.539621035217195</v>
      </c>
      <c r="H52" s="13">
        <f t="shared" si="17"/>
        <v>1454.1735575986922</v>
      </c>
      <c r="I52" s="13">
        <f t="shared" si="18"/>
        <v>193.83962103521719</v>
      </c>
      <c r="J52" s="19">
        <f t="shared" si="19"/>
        <v>5.7216044341868324</v>
      </c>
    </row>
    <row r="53" spans="2:10" s="5" customFormat="1" x14ac:dyDescent="0.2">
      <c r="B53" s="45"/>
      <c r="C53" s="10" t="s">
        <v>8</v>
      </c>
      <c r="D53" s="36">
        <v>28</v>
      </c>
      <c r="E53" s="7">
        <v>108.3</v>
      </c>
      <c r="F53" s="7">
        <f t="shared" si="15"/>
        <v>3032.4</v>
      </c>
      <c r="G53" s="13">
        <f t="shared" si="16"/>
        <v>85.539621035217195</v>
      </c>
      <c r="H53" s="13">
        <f t="shared" si="17"/>
        <v>2395.1093889860813</v>
      </c>
      <c r="I53" s="13">
        <f t="shared" si="18"/>
        <v>193.83962103521719</v>
      </c>
      <c r="J53" s="19">
        <f t="shared" si="19"/>
        <v>5.7216044341868324</v>
      </c>
    </row>
    <row r="54" spans="2:10" s="5" customFormat="1" ht="42.75" x14ac:dyDescent="0.25">
      <c r="B54" s="45"/>
      <c r="C54" s="11" t="s">
        <v>9</v>
      </c>
      <c r="D54" s="31">
        <v>1</v>
      </c>
      <c r="E54" s="7">
        <v>28889</v>
      </c>
      <c r="F54" s="7">
        <f t="shared" si="15"/>
        <v>28889</v>
      </c>
      <c r="G54" s="13">
        <f t="shared" si="16"/>
        <v>22817.67416515595</v>
      </c>
      <c r="H54" s="13">
        <f t="shared" si="17"/>
        <v>22817.67416515595</v>
      </c>
      <c r="I54" s="13">
        <f t="shared" si="18"/>
        <v>51706.67416515595</v>
      </c>
      <c r="J54" s="19">
        <f t="shared" si="19"/>
        <v>1526.2366620426908</v>
      </c>
    </row>
    <row r="55" spans="2:10" x14ac:dyDescent="0.25">
      <c r="B55" s="45"/>
      <c r="C55" s="3" t="s">
        <v>10</v>
      </c>
      <c r="D55" s="32">
        <v>1</v>
      </c>
      <c r="E55" s="14">
        <f>SUM(E46:E54)</f>
        <v>61288.6</v>
      </c>
      <c r="F55" s="14">
        <f>SUM(F46:F54)</f>
        <v>66465.5</v>
      </c>
      <c r="G55" s="14">
        <v>52326</v>
      </c>
      <c r="H55" s="14">
        <f>SUM(H46:H54)</f>
        <v>52497.079242070438</v>
      </c>
      <c r="I55" s="14">
        <f>SUM(I46:I54)</f>
        <v>109696.75898226234</v>
      </c>
      <c r="J55" s="20">
        <v>3500</v>
      </c>
    </row>
    <row r="56" spans="2:10" ht="15.75" thickBot="1" x14ac:dyDescent="0.3">
      <c r="B56" s="46"/>
      <c r="C56" s="47" t="s">
        <v>14</v>
      </c>
      <c r="D56" s="48"/>
      <c r="E56" s="48"/>
      <c r="F56" s="48"/>
      <c r="G56" s="48"/>
      <c r="H56" s="48"/>
      <c r="I56" s="49"/>
      <c r="J56" s="21">
        <f>I55+J55</f>
        <v>113196.75898226234</v>
      </c>
    </row>
  </sheetData>
  <mergeCells count="10">
    <mergeCell ref="B2:J2"/>
    <mergeCell ref="B3:J3"/>
    <mergeCell ref="B44:B56"/>
    <mergeCell ref="C56:I56"/>
    <mergeCell ref="C30:I30"/>
    <mergeCell ref="B18:B30"/>
    <mergeCell ref="B5:B17"/>
    <mergeCell ref="C17:I17"/>
    <mergeCell ref="B31:B43"/>
    <mergeCell ref="C43:I4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Moeller</dc:creator>
  <cp:lastModifiedBy>Marcio Moeller</cp:lastModifiedBy>
  <dcterms:created xsi:type="dcterms:W3CDTF">2024-03-06T14:30:14Z</dcterms:created>
  <dcterms:modified xsi:type="dcterms:W3CDTF">2025-04-01T16:35:33Z</dcterms:modified>
</cp:coreProperties>
</file>